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Реестр" sheetId="1" state="visible" r:id="rId1"/>
    <sheet xmlns:r="http://schemas.openxmlformats.org/officeDocument/2006/relationships" name="Матрица 5×5"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8">
    <font>
      <name val="Calibri"/>
      <family val="2"/>
      <color theme="1"/>
      <sz val="11"/>
      <scheme val="minor"/>
    </font>
    <font>
      <color rgb="006853DB"/>
      <sz val="9"/>
      <u val="single"/>
    </font>
    <font>
      <b val="1"/>
      <color rgb="001F1F2E"/>
      <sz val="16"/>
    </font>
    <font>
      <i val="1"/>
      <color rgb="006B6B80"/>
      <sz val="9"/>
    </font>
    <font>
      <b val="1"/>
      <color rgb="00FFFFFF"/>
    </font>
    <font>
      <b val="1"/>
      <color rgb="001F1F2E"/>
      <sz val="13"/>
    </font>
    <font>
      <b val="1"/>
      <color rgb="006B6B80"/>
    </font>
    <font>
      <b val="1"/>
      <sz val="13"/>
    </font>
  </fonts>
  <fills count="6">
    <fill>
      <patternFill/>
    </fill>
    <fill>
      <patternFill patternType="gray125"/>
    </fill>
    <fill>
      <patternFill patternType="solid">
        <fgColor rgb="006853DB"/>
      </patternFill>
    </fill>
    <fill>
      <patternFill patternType="solid">
        <fgColor rgb="00C9EDD3"/>
      </patternFill>
    </fill>
    <fill>
      <patternFill patternType="solid">
        <fgColor rgb="00FCE8B2"/>
      </patternFill>
    </fill>
    <fill>
      <patternFill patternType="solid">
        <fgColor rgb="00F8C9C9"/>
      </patternFill>
    </fill>
  </fills>
  <borders count="2">
    <border>
      <left/>
      <right/>
      <top/>
      <bottom/>
      <diagonal/>
    </border>
    <border>
      <left style="thin">
        <color rgb="00D9D9E3"/>
      </left>
      <right style="thin">
        <color rgb="00D9D9E3"/>
      </right>
      <top style="thin">
        <color rgb="00D9D9E3"/>
      </top>
      <bottom style="thin">
        <color rgb="00D9D9E3"/>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0" fillId="0" borderId="1" applyAlignment="1" pivotButton="0" quotePrefix="0" xfId="0">
      <alignment vertical="top"/>
    </xf>
    <xf numFmtId="0" fontId="0" fillId="0" borderId="1" applyAlignment="1" pivotButton="0" quotePrefix="0" xfId="0">
      <alignment vertical="top" wrapText="1"/>
    </xf>
    <xf numFmtId="0" fontId="0" fillId="0" borderId="1" applyAlignment="1" pivotButton="0" quotePrefix="0" xfId="0">
      <alignment horizontal="center" vertical="center"/>
    </xf>
    <xf numFmtId="165" fontId="0" fillId="0" borderId="1" applyAlignment="1" pivotButton="0" quotePrefix="0" xfId="0">
      <alignment vertical="top"/>
    </xf>
    <xf numFmtId="0" fontId="5" fillId="0" borderId="0" pivotButton="0" quotePrefix="0" xfId="0"/>
    <xf numFmtId="0" fontId="6" fillId="0" borderId="0" pivotButton="0" quotePrefix="0" xfId="0"/>
    <xf numFmtId="0" fontId="4" fillId="2" borderId="0" applyAlignment="1" pivotButton="0" quotePrefix="0" xfId="0">
      <alignment horizontal="center" vertical="center"/>
    </xf>
    <xf numFmtId="0" fontId="7" fillId="3" borderId="1" applyAlignment="1" pivotButton="0" quotePrefix="0" xfId="0">
      <alignment horizontal="center" vertical="center"/>
    </xf>
    <xf numFmtId="0" fontId="7" fillId="4" borderId="1" applyAlignment="1" pivotButton="0" quotePrefix="0" xfId="0">
      <alignment horizontal="center" vertical="center"/>
    </xf>
    <xf numFmtId="0" fontId="7" fillId="5" borderId="1" applyAlignment="1" pivotButton="0" quotePrefix="0" xfId="0">
      <alignment horizontal="center" vertical="center"/>
    </xf>
  </cellXfs>
  <cellStyles count="1">
    <cellStyle name="Normal" xfId="0" builtinId="0" hidden="0"/>
  </cellStyles>
  <dxfs count="3">
    <dxf>
      <fill>
        <patternFill patternType="solid">
          <fgColor rgb="00F8C9C9"/>
        </patternFill>
      </fill>
    </dxf>
    <dxf>
      <fill>
        <patternFill patternType="solid">
          <fgColor rgb="00FCE8B2"/>
        </patternFill>
      </fill>
    </dxf>
    <dxf>
      <fill>
        <patternFill patternType="solid">
          <fgColor rgb="00C9ED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yntra.tymko.tech/?utm_source=template&amp;utm_medium=xlsx" TargetMode="External" Id="rId1"/></Relationships>
</file>

<file path=xl/worksheets/sheet1.xml><?xml version="1.0" encoding="utf-8"?>
<worksheet xmlns="http://schemas.openxmlformats.org/spreadsheetml/2006/main">
  <sheetPr>
    <outlinePr summaryBelow="1" summaryRight="1"/>
    <pageSetUpPr/>
  </sheetPr>
  <dimension ref="A1:K3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4" customWidth="1" min="3" max="3"/>
    <col width="13" customWidth="1" min="4" max="4"/>
    <col width="11" customWidth="1" min="5" max="5"/>
    <col width="9" customWidth="1" min="6" max="6"/>
    <col width="11" customWidth="1" min="7" max="7"/>
    <col width="14" customWidth="1" min="8" max="8"/>
    <col width="40" customWidth="1" min="9" max="9"/>
    <col width="12" customWidth="1" min="10" max="10"/>
    <col width="14" customWidth="1" min="11" max="11"/>
  </cols>
  <sheetData>
    <row r="1" ht="16" customHeight="1">
      <c r="A1" s="1" t="inlineStr">
        <is>
          <t>Шаблон от Syntra — система управления проектами с AI · syntra.tymko.tech</t>
        </is>
      </c>
    </row>
    <row r="2">
      <c r="A2" s="2" t="inlineStr">
        <is>
          <t>Реестр рисков проекта</t>
        </is>
      </c>
    </row>
    <row r="3">
      <c r="A3" s="3" t="inlineStr">
        <is>
          <t>Вероятность и влияние — от 1 до 5. Оценка и уровень считаются сами, матрица — на отдельном листе.</t>
        </is>
      </c>
    </row>
    <row r="5" ht="30" customHeight="1">
      <c r="A5" s="4" t="inlineStr">
        <is>
          <t>№</t>
        </is>
      </c>
      <c r="B5" s="4" t="inlineStr">
        <is>
          <t>Риск</t>
        </is>
      </c>
      <c r="C5" s="4" t="inlineStr">
        <is>
          <t>Категория</t>
        </is>
      </c>
      <c r="D5" s="4" t="inlineStr">
        <is>
          <t>Вероятность (1–5)</t>
        </is>
      </c>
      <c r="E5" s="4" t="inlineStr">
        <is>
          <t>Влияние (1–5)</t>
        </is>
      </c>
      <c r="F5" s="4" t="inlineStr">
        <is>
          <t>Оценка</t>
        </is>
      </c>
      <c r="G5" s="4" t="inlineStr">
        <is>
          <t>Уровень</t>
        </is>
      </c>
      <c r="H5" s="4" t="inlineStr">
        <is>
          <t>Владелец</t>
        </is>
      </c>
      <c r="I5" s="4" t="inlineStr">
        <is>
          <t>Меры</t>
        </is>
      </c>
      <c r="J5" s="4" t="inlineStr">
        <is>
          <t>Срок</t>
        </is>
      </c>
      <c r="K5" s="4" t="inlineStr">
        <is>
          <t>Статус</t>
        </is>
      </c>
    </row>
    <row r="6">
      <c r="A6" s="5" t="n">
        <v>1</v>
      </c>
      <c r="B6" s="6" t="inlineStr">
        <is>
          <t>Задержка согласования дизайна</t>
        </is>
      </c>
      <c r="C6" s="5" t="inlineStr">
        <is>
          <t>Сроки</t>
        </is>
      </c>
      <c r="D6" s="7" t="n">
        <v>4</v>
      </c>
      <c r="E6" s="7" t="n">
        <v>3</v>
      </c>
      <c r="F6" s="7">
        <f>IF(AND(ISNUMBER(D6),ISNUMBER(E6)),D6*E6,"")</f>
        <v/>
      </c>
      <c r="G6" s="7">
        <f>IF(F6="","",IF(F6&gt;=15,"Высокий",IF(F6&gt;=8,"Средний","Низкий")))</f>
        <v/>
      </c>
      <c r="H6" s="5" t="inlineStr">
        <is>
          <t>Иван П.</t>
        </is>
      </c>
      <c r="I6" s="6" t="inlineStr">
        <is>
          <t>Фиксированные дни согласований дважды в неделю</t>
        </is>
      </c>
      <c r="J6" s="8" t="n">
        <v>46342</v>
      </c>
      <c r="K6" s="5" t="inlineStr">
        <is>
          <t>Открыт</t>
        </is>
      </c>
    </row>
    <row r="7">
      <c r="A7" s="5" t="n">
        <v>2</v>
      </c>
      <c r="B7" s="6" t="inlineStr">
        <is>
          <t>Контент не готов к запуску</t>
        </is>
      </c>
      <c r="C7" s="5" t="inlineStr">
        <is>
          <t>Объём</t>
        </is>
      </c>
      <c r="D7" s="7" t="n">
        <v>3</v>
      </c>
      <c r="E7" s="7" t="n">
        <v>4</v>
      </c>
      <c r="F7" s="7">
        <f>IF(AND(ISNUMBER(D7),ISNUMBER(E7)),D7*E7,"")</f>
        <v/>
      </c>
      <c r="G7" s="7">
        <f>IF(F7="","",IF(F7&gt;=15,"Высокий",IF(F7&gt;=8,"Средний","Низкий")))</f>
        <v/>
      </c>
      <c r="H7" s="5" t="inlineStr">
        <is>
          <t>Елена К.</t>
        </is>
      </c>
      <c r="I7" s="6" t="inlineStr">
        <is>
          <t>Список страниц с ответственными и дедлайнами</t>
        </is>
      </c>
      <c r="J7" s="8" t="n">
        <v>46349</v>
      </c>
      <c r="K7" s="5" t="inlineStr">
        <is>
          <t>Открыт</t>
        </is>
      </c>
    </row>
    <row r="8">
      <c r="A8" s="5" t="n">
        <v>3</v>
      </c>
      <c r="B8" s="6" t="inlineStr">
        <is>
          <t>Падение позиций в поиске после переезда</t>
        </is>
      </c>
      <c r="C8" s="5" t="inlineStr">
        <is>
          <t>Технический</t>
        </is>
      </c>
      <c r="D8" s="7" t="n">
        <v>2</v>
      </c>
      <c r="E8" s="7" t="n">
        <v>5</v>
      </c>
      <c r="F8" s="7">
        <f>IF(AND(ISNUMBER(D8),ISNUMBER(E8)),D8*E8,"")</f>
        <v/>
      </c>
      <c r="G8" s="7">
        <f>IF(F8="","",IF(F8&gt;=15,"Высокий",IF(F8&gt;=8,"Средний","Низкий")))</f>
        <v/>
      </c>
      <c r="H8" s="5" t="inlineStr">
        <is>
          <t>Андрей С.</t>
        </is>
      </c>
      <c r="I8" s="6" t="inlineStr">
        <is>
          <t>Карта 301-перенаправлений и проверка в Search Console</t>
        </is>
      </c>
      <c r="J8" s="8" t="n">
        <v>46356</v>
      </c>
      <c r="K8" s="5" t="inlineStr">
        <is>
          <t>Под контролем</t>
        </is>
      </c>
    </row>
    <row r="9">
      <c r="A9" s="5" t="n">
        <v>4</v>
      </c>
      <c r="B9" s="6" t="inlineStr">
        <is>
          <t>Отпуск ключевого разработчика</t>
        </is>
      </c>
      <c r="C9" s="5" t="inlineStr">
        <is>
          <t>Люди</t>
        </is>
      </c>
      <c r="D9" s="7" t="n">
        <v>2</v>
      </c>
      <c r="E9" s="7" t="n">
        <v>3</v>
      </c>
      <c r="F9" s="7">
        <f>IF(AND(ISNUMBER(D9),ISNUMBER(E9)),D9*E9,"")</f>
        <v/>
      </c>
      <c r="G9" s="7">
        <f>IF(F9="","",IF(F9&gt;=15,"Высокий",IF(F9&gt;=8,"Средний","Низкий")))</f>
        <v/>
      </c>
      <c r="H9" s="5" t="inlineStr">
        <is>
          <t>Иван П.</t>
        </is>
      </c>
      <c r="I9" s="6" t="inlineStr">
        <is>
          <t>Документация и второй исполнитель на вёрстке</t>
        </is>
      </c>
      <c r="J9" s="8" t="n">
        <v>46363</v>
      </c>
      <c r="K9" s="5" t="inlineStr">
        <is>
          <t>Открыт</t>
        </is>
      </c>
    </row>
    <row r="10">
      <c r="A10" s="5" t="n"/>
      <c r="B10" s="6" t="n"/>
      <c r="C10" s="5" t="n"/>
      <c r="D10" s="7" t="n"/>
      <c r="E10" s="7" t="n"/>
      <c r="F10" s="7">
        <f>IF(AND(ISNUMBER(D10),ISNUMBER(E10)),D10*E10,"")</f>
        <v/>
      </c>
      <c r="G10" s="7">
        <f>IF(F10="","",IF(F10&gt;=15,"Высокий",IF(F10&gt;=8,"Средний","Низкий")))</f>
        <v/>
      </c>
      <c r="H10" s="5" t="n"/>
      <c r="I10" s="6" t="n"/>
      <c r="J10" s="8" t="n"/>
      <c r="K10" s="5" t="n"/>
    </row>
    <row r="11">
      <c r="A11" s="5" t="n"/>
      <c r="B11" s="6" t="n"/>
      <c r="C11" s="5" t="n"/>
      <c r="D11" s="7" t="n"/>
      <c r="E11" s="7" t="n"/>
      <c r="F11" s="7">
        <f>IF(AND(ISNUMBER(D11),ISNUMBER(E11)),D11*E11,"")</f>
        <v/>
      </c>
      <c r="G11" s="7">
        <f>IF(F11="","",IF(F11&gt;=15,"Высокий",IF(F11&gt;=8,"Средний","Низкий")))</f>
        <v/>
      </c>
      <c r="H11" s="5" t="n"/>
      <c r="I11" s="6" t="n"/>
      <c r="J11" s="8" t="n"/>
      <c r="K11" s="5" t="n"/>
    </row>
    <row r="12">
      <c r="A12" s="5" t="n"/>
      <c r="B12" s="6" t="n"/>
      <c r="C12" s="5" t="n"/>
      <c r="D12" s="7" t="n"/>
      <c r="E12" s="7" t="n"/>
      <c r="F12" s="7">
        <f>IF(AND(ISNUMBER(D12),ISNUMBER(E12)),D12*E12,"")</f>
        <v/>
      </c>
      <c r="G12" s="7">
        <f>IF(F12="","",IF(F12&gt;=15,"Высокий",IF(F12&gt;=8,"Средний","Низкий")))</f>
        <v/>
      </c>
      <c r="H12" s="5" t="n"/>
      <c r="I12" s="6" t="n"/>
      <c r="J12" s="8" t="n"/>
      <c r="K12" s="5" t="n"/>
    </row>
    <row r="13">
      <c r="A13" s="5" t="n"/>
      <c r="B13" s="6" t="n"/>
      <c r="C13" s="5" t="n"/>
      <c r="D13" s="7" t="n"/>
      <c r="E13" s="7" t="n"/>
      <c r="F13" s="7">
        <f>IF(AND(ISNUMBER(D13),ISNUMBER(E13)),D13*E13,"")</f>
        <v/>
      </c>
      <c r="G13" s="7">
        <f>IF(F13="","",IF(F13&gt;=15,"Высокий",IF(F13&gt;=8,"Средний","Низкий")))</f>
        <v/>
      </c>
      <c r="H13" s="5" t="n"/>
      <c r="I13" s="6" t="n"/>
      <c r="J13" s="8" t="n"/>
      <c r="K13" s="5" t="n"/>
    </row>
    <row r="14">
      <c r="A14" s="5" t="n"/>
      <c r="B14" s="6" t="n"/>
      <c r="C14" s="5" t="n"/>
      <c r="D14" s="7" t="n"/>
      <c r="E14" s="7" t="n"/>
      <c r="F14" s="7">
        <f>IF(AND(ISNUMBER(D14),ISNUMBER(E14)),D14*E14,"")</f>
        <v/>
      </c>
      <c r="G14" s="7">
        <f>IF(F14="","",IF(F14&gt;=15,"Высокий",IF(F14&gt;=8,"Средний","Низкий")))</f>
        <v/>
      </c>
      <c r="H14" s="5" t="n"/>
      <c r="I14" s="6" t="n"/>
      <c r="J14" s="8" t="n"/>
      <c r="K14" s="5" t="n"/>
    </row>
    <row r="15">
      <c r="A15" s="5" t="n"/>
      <c r="B15" s="6" t="n"/>
      <c r="C15" s="5" t="n"/>
      <c r="D15" s="7" t="n"/>
      <c r="E15" s="7" t="n"/>
      <c r="F15" s="7">
        <f>IF(AND(ISNUMBER(D15),ISNUMBER(E15)),D15*E15,"")</f>
        <v/>
      </c>
      <c r="G15" s="7">
        <f>IF(F15="","",IF(F15&gt;=15,"Высокий",IF(F15&gt;=8,"Средний","Низкий")))</f>
        <v/>
      </c>
      <c r="H15" s="5" t="n"/>
      <c r="I15" s="6" t="n"/>
      <c r="J15" s="8" t="n"/>
      <c r="K15" s="5" t="n"/>
    </row>
    <row r="16">
      <c r="A16" s="5" t="n"/>
      <c r="B16" s="6" t="n"/>
      <c r="C16" s="5" t="n"/>
      <c r="D16" s="7" t="n"/>
      <c r="E16" s="7" t="n"/>
      <c r="F16" s="7">
        <f>IF(AND(ISNUMBER(D16),ISNUMBER(E16)),D16*E16,"")</f>
        <v/>
      </c>
      <c r="G16" s="7">
        <f>IF(F16="","",IF(F16&gt;=15,"Высокий",IF(F16&gt;=8,"Средний","Низкий")))</f>
        <v/>
      </c>
      <c r="H16" s="5" t="n"/>
      <c r="I16" s="6" t="n"/>
      <c r="J16" s="8" t="n"/>
      <c r="K16" s="5" t="n"/>
    </row>
    <row r="17">
      <c r="A17" s="5" t="n"/>
      <c r="B17" s="6" t="n"/>
      <c r="C17" s="5" t="n"/>
      <c r="D17" s="7" t="n"/>
      <c r="E17" s="7" t="n"/>
      <c r="F17" s="7">
        <f>IF(AND(ISNUMBER(D17),ISNUMBER(E17)),D17*E17,"")</f>
        <v/>
      </c>
      <c r="G17" s="7">
        <f>IF(F17="","",IF(F17&gt;=15,"Высокий",IF(F17&gt;=8,"Средний","Низкий")))</f>
        <v/>
      </c>
      <c r="H17" s="5" t="n"/>
      <c r="I17" s="6" t="n"/>
      <c r="J17" s="8" t="n"/>
      <c r="K17" s="5" t="n"/>
    </row>
    <row r="18">
      <c r="A18" s="5" t="n"/>
      <c r="B18" s="6" t="n"/>
      <c r="C18" s="5" t="n"/>
      <c r="D18" s="7" t="n"/>
      <c r="E18" s="7" t="n"/>
      <c r="F18" s="7">
        <f>IF(AND(ISNUMBER(D18),ISNUMBER(E18)),D18*E18,"")</f>
        <v/>
      </c>
      <c r="G18" s="7">
        <f>IF(F18="","",IF(F18&gt;=15,"Высокий",IF(F18&gt;=8,"Средний","Низкий")))</f>
        <v/>
      </c>
      <c r="H18" s="5" t="n"/>
      <c r="I18" s="6" t="n"/>
      <c r="J18" s="8" t="n"/>
      <c r="K18" s="5" t="n"/>
    </row>
    <row r="19">
      <c r="A19" s="5" t="n"/>
      <c r="B19" s="6" t="n"/>
      <c r="C19" s="5" t="n"/>
      <c r="D19" s="7" t="n"/>
      <c r="E19" s="7" t="n"/>
      <c r="F19" s="7">
        <f>IF(AND(ISNUMBER(D19),ISNUMBER(E19)),D19*E19,"")</f>
        <v/>
      </c>
      <c r="G19" s="7">
        <f>IF(F19="","",IF(F19&gt;=15,"Высокий",IF(F19&gt;=8,"Средний","Низкий")))</f>
        <v/>
      </c>
      <c r="H19" s="5" t="n"/>
      <c r="I19" s="6" t="n"/>
      <c r="J19" s="8" t="n"/>
      <c r="K19" s="5" t="n"/>
    </row>
    <row r="20">
      <c r="A20" s="5" t="n"/>
      <c r="B20" s="6" t="n"/>
      <c r="C20" s="5" t="n"/>
      <c r="D20" s="7" t="n"/>
      <c r="E20" s="7" t="n"/>
      <c r="F20" s="7">
        <f>IF(AND(ISNUMBER(D20),ISNUMBER(E20)),D20*E20,"")</f>
        <v/>
      </c>
      <c r="G20" s="7">
        <f>IF(F20="","",IF(F20&gt;=15,"Высокий",IF(F20&gt;=8,"Средний","Низкий")))</f>
        <v/>
      </c>
      <c r="H20" s="5" t="n"/>
      <c r="I20" s="6" t="n"/>
      <c r="J20" s="8" t="n"/>
      <c r="K20" s="5" t="n"/>
    </row>
    <row r="21">
      <c r="A21" s="5" t="n"/>
      <c r="B21" s="6" t="n"/>
      <c r="C21" s="5" t="n"/>
      <c r="D21" s="7" t="n"/>
      <c r="E21" s="7" t="n"/>
      <c r="F21" s="7">
        <f>IF(AND(ISNUMBER(D21),ISNUMBER(E21)),D21*E21,"")</f>
        <v/>
      </c>
      <c r="G21" s="7">
        <f>IF(F21="","",IF(F21&gt;=15,"Высокий",IF(F21&gt;=8,"Средний","Низкий")))</f>
        <v/>
      </c>
      <c r="H21" s="5" t="n"/>
      <c r="I21" s="6" t="n"/>
      <c r="J21" s="8" t="n"/>
      <c r="K21" s="5" t="n"/>
    </row>
    <row r="22">
      <c r="A22" s="5" t="n"/>
      <c r="B22" s="6" t="n"/>
      <c r="C22" s="5" t="n"/>
      <c r="D22" s="7" t="n"/>
      <c r="E22" s="7" t="n"/>
      <c r="F22" s="7">
        <f>IF(AND(ISNUMBER(D22),ISNUMBER(E22)),D22*E22,"")</f>
        <v/>
      </c>
      <c r="G22" s="7">
        <f>IF(F22="","",IF(F22&gt;=15,"Высокий",IF(F22&gt;=8,"Средний","Низкий")))</f>
        <v/>
      </c>
      <c r="H22" s="5" t="n"/>
      <c r="I22" s="6" t="n"/>
      <c r="J22" s="8" t="n"/>
      <c r="K22" s="5" t="n"/>
    </row>
    <row r="23">
      <c r="A23" s="5" t="n"/>
      <c r="B23" s="6" t="n"/>
      <c r="C23" s="5" t="n"/>
      <c r="D23" s="7" t="n"/>
      <c r="E23" s="7" t="n"/>
      <c r="F23" s="7">
        <f>IF(AND(ISNUMBER(D23),ISNUMBER(E23)),D23*E23,"")</f>
        <v/>
      </c>
      <c r="G23" s="7">
        <f>IF(F23="","",IF(F23&gt;=15,"Высокий",IF(F23&gt;=8,"Средний","Низкий")))</f>
        <v/>
      </c>
      <c r="H23" s="5" t="n"/>
      <c r="I23" s="6" t="n"/>
      <c r="J23" s="8" t="n"/>
      <c r="K23" s="5" t="n"/>
    </row>
    <row r="24">
      <c r="A24" s="5" t="n"/>
      <c r="B24" s="6" t="n"/>
      <c r="C24" s="5" t="n"/>
      <c r="D24" s="7" t="n"/>
      <c r="E24" s="7" t="n"/>
      <c r="F24" s="7">
        <f>IF(AND(ISNUMBER(D24),ISNUMBER(E24)),D24*E24,"")</f>
        <v/>
      </c>
      <c r="G24" s="7">
        <f>IF(F24="","",IF(F24&gt;=15,"Высокий",IF(F24&gt;=8,"Средний","Низкий")))</f>
        <v/>
      </c>
      <c r="H24" s="5" t="n"/>
      <c r="I24" s="6" t="n"/>
      <c r="J24" s="8" t="n"/>
      <c r="K24" s="5" t="n"/>
    </row>
    <row r="25">
      <c r="A25" s="5" t="n"/>
      <c r="B25" s="6" t="n"/>
      <c r="C25" s="5" t="n"/>
      <c r="D25" s="7" t="n"/>
      <c r="E25" s="7" t="n"/>
      <c r="F25" s="7">
        <f>IF(AND(ISNUMBER(D25),ISNUMBER(E25)),D25*E25,"")</f>
        <v/>
      </c>
      <c r="G25" s="7">
        <f>IF(F25="","",IF(F25&gt;=15,"Высокий",IF(F25&gt;=8,"Средний","Низкий")))</f>
        <v/>
      </c>
      <c r="H25" s="5" t="n"/>
      <c r="I25" s="6" t="n"/>
      <c r="J25" s="8" t="n"/>
      <c r="K25" s="5" t="n"/>
    </row>
    <row r="26">
      <c r="A26" s="5" t="n"/>
      <c r="B26" s="6" t="n"/>
      <c r="C26" s="5" t="n"/>
      <c r="D26" s="7" t="n"/>
      <c r="E26" s="7" t="n"/>
      <c r="F26" s="7">
        <f>IF(AND(ISNUMBER(D26),ISNUMBER(E26)),D26*E26,"")</f>
        <v/>
      </c>
      <c r="G26" s="7">
        <f>IF(F26="","",IF(F26&gt;=15,"Высокий",IF(F26&gt;=8,"Средний","Низкий")))</f>
        <v/>
      </c>
      <c r="H26" s="5" t="n"/>
      <c r="I26" s="6" t="n"/>
      <c r="J26" s="8" t="n"/>
      <c r="K26" s="5" t="n"/>
    </row>
    <row r="27">
      <c r="A27" s="5" t="n"/>
      <c r="B27" s="6" t="n"/>
      <c r="C27" s="5" t="n"/>
      <c r="D27" s="7" t="n"/>
      <c r="E27" s="7" t="n"/>
      <c r="F27" s="7">
        <f>IF(AND(ISNUMBER(D27),ISNUMBER(E27)),D27*E27,"")</f>
        <v/>
      </c>
      <c r="G27" s="7">
        <f>IF(F27="","",IF(F27&gt;=15,"Высокий",IF(F27&gt;=8,"Средний","Низкий")))</f>
        <v/>
      </c>
      <c r="H27" s="5" t="n"/>
      <c r="I27" s="6" t="n"/>
      <c r="J27" s="8" t="n"/>
      <c r="K27" s="5" t="n"/>
    </row>
    <row r="28">
      <c r="A28" s="5" t="n"/>
      <c r="B28" s="6" t="n"/>
      <c r="C28" s="5" t="n"/>
      <c r="D28" s="7" t="n"/>
      <c r="E28" s="7" t="n"/>
      <c r="F28" s="7">
        <f>IF(AND(ISNUMBER(D28),ISNUMBER(E28)),D28*E28,"")</f>
        <v/>
      </c>
      <c r="G28" s="7">
        <f>IF(F28="","",IF(F28&gt;=15,"Высокий",IF(F28&gt;=8,"Средний","Низкий")))</f>
        <v/>
      </c>
      <c r="H28" s="5" t="n"/>
      <c r="I28" s="6" t="n"/>
      <c r="J28" s="8" t="n"/>
      <c r="K28" s="5" t="n"/>
    </row>
    <row r="29">
      <c r="A29" s="5" t="n"/>
      <c r="B29" s="6" t="n"/>
      <c r="C29" s="5" t="n"/>
      <c r="D29" s="7" t="n"/>
      <c r="E29" s="7" t="n"/>
      <c r="F29" s="7">
        <f>IF(AND(ISNUMBER(D29),ISNUMBER(E29)),D29*E29,"")</f>
        <v/>
      </c>
      <c r="G29" s="7">
        <f>IF(F29="","",IF(F29&gt;=15,"Высокий",IF(F29&gt;=8,"Средний","Низкий")))</f>
        <v/>
      </c>
      <c r="H29" s="5" t="n"/>
      <c r="I29" s="6" t="n"/>
      <c r="J29" s="8" t="n"/>
      <c r="K29" s="5" t="n"/>
    </row>
    <row r="30">
      <c r="A30" s="5" t="n"/>
      <c r="B30" s="6" t="n"/>
      <c r="C30" s="5" t="n"/>
      <c r="D30" s="7" t="n"/>
      <c r="E30" s="7" t="n"/>
      <c r="F30" s="7">
        <f>IF(AND(ISNUMBER(D30),ISNUMBER(E30)),D30*E30,"")</f>
        <v/>
      </c>
      <c r="G30" s="7">
        <f>IF(F30="","",IF(F30&gt;=15,"Высокий",IF(F30&gt;=8,"Средний","Низкий")))</f>
        <v/>
      </c>
      <c r="H30" s="5" t="n"/>
      <c r="I30" s="6" t="n"/>
      <c r="J30" s="8" t="n"/>
      <c r="K30" s="5" t="n"/>
    </row>
    <row r="31">
      <c r="A31" s="5" t="n"/>
      <c r="B31" s="6" t="n"/>
      <c r="C31" s="5" t="n"/>
      <c r="D31" s="7" t="n"/>
      <c r="E31" s="7" t="n"/>
      <c r="F31" s="7">
        <f>IF(AND(ISNUMBER(D31),ISNUMBER(E31)),D31*E31,"")</f>
        <v/>
      </c>
      <c r="G31" s="7">
        <f>IF(F31="","",IF(F31&gt;=15,"Высокий",IF(F31&gt;=8,"Средний","Низкий")))</f>
        <v/>
      </c>
      <c r="H31" s="5" t="n"/>
      <c r="I31" s="6" t="n"/>
      <c r="J31" s="8" t="n"/>
      <c r="K31" s="5" t="n"/>
    </row>
    <row r="32">
      <c r="A32" s="5" t="n"/>
      <c r="B32" s="6" t="n"/>
      <c r="C32" s="5" t="n"/>
      <c r="D32" s="7" t="n"/>
      <c r="E32" s="7" t="n"/>
      <c r="F32" s="7">
        <f>IF(AND(ISNUMBER(D32),ISNUMBER(E32)),D32*E32,"")</f>
        <v/>
      </c>
      <c r="G32" s="7">
        <f>IF(F32="","",IF(F32&gt;=15,"Высокий",IF(F32&gt;=8,"Средний","Низкий")))</f>
        <v/>
      </c>
      <c r="H32" s="5" t="n"/>
      <c r="I32" s="6" t="n"/>
      <c r="J32" s="8" t="n"/>
      <c r="K32" s="5" t="n"/>
    </row>
    <row r="33">
      <c r="A33" s="5" t="n"/>
      <c r="B33" s="6" t="n"/>
      <c r="C33" s="5" t="n"/>
      <c r="D33" s="7" t="n"/>
      <c r="E33" s="7" t="n"/>
      <c r="F33" s="7">
        <f>IF(AND(ISNUMBER(D33),ISNUMBER(E33)),D33*E33,"")</f>
        <v/>
      </c>
      <c r="G33" s="7">
        <f>IF(F33="","",IF(F33&gt;=15,"Высокий",IF(F33&gt;=8,"Средний","Низкий")))</f>
        <v/>
      </c>
      <c r="H33" s="5" t="n"/>
      <c r="I33" s="6" t="n"/>
      <c r="J33" s="8" t="n"/>
      <c r="K33" s="5" t="n"/>
    </row>
    <row r="34">
      <c r="A34" s="5" t="n"/>
      <c r="B34" s="6" t="n"/>
      <c r="C34" s="5" t="n"/>
      <c r="D34" s="7" t="n"/>
      <c r="E34" s="7" t="n"/>
      <c r="F34" s="7">
        <f>IF(AND(ISNUMBER(D34),ISNUMBER(E34)),D34*E34,"")</f>
        <v/>
      </c>
      <c r="G34" s="7">
        <f>IF(F34="","",IF(F34&gt;=15,"Высокий",IF(F34&gt;=8,"Средний","Низкий")))</f>
        <v/>
      </c>
      <c r="H34" s="5" t="n"/>
      <c r="I34" s="6" t="n"/>
      <c r="J34" s="8" t="n"/>
      <c r="K34" s="5" t="n"/>
    </row>
    <row r="35">
      <c r="A35" s="5" t="n"/>
      <c r="B35" s="6" t="n"/>
      <c r="C35" s="5" t="n"/>
      <c r="D35" s="7" t="n"/>
      <c r="E35" s="7" t="n"/>
      <c r="F35" s="7">
        <f>IF(AND(ISNUMBER(D35),ISNUMBER(E35)),D35*E35,"")</f>
        <v/>
      </c>
      <c r="G35" s="7">
        <f>IF(F35="","",IF(F35&gt;=15,"Высокий",IF(F35&gt;=8,"Средний","Низкий")))</f>
        <v/>
      </c>
      <c r="H35" s="5" t="n"/>
      <c r="I35" s="6" t="n"/>
      <c r="J35" s="8" t="n"/>
      <c r="K35" s="5" t="n"/>
    </row>
  </sheetData>
  <mergeCells count="1">
    <mergeCell ref="A1:K1"/>
  </mergeCells>
  <conditionalFormatting sqref="G6:G35">
    <cfRule type="cellIs" priority="1" operator="equal" dxfId="0">
      <formula>"Высокий"</formula>
    </cfRule>
    <cfRule type="cellIs" priority="2" operator="equal" dxfId="1">
      <formula>"Средний"</formula>
    </cfRule>
    <cfRule type="cellIs" priority="3" operator="equal" dxfId="2">
      <formula>"Низкий"</formula>
    </cfRule>
  </conditionalFormatting>
  <dataValidations count="3">
    <dataValidation sqref="D6 D7 D8 D9 D10 D11 D12 D13 D14 D15 D16 D17 D18 D19 D20 D21 D22 D23 D24 D25 D26 D27 D28 D29 D30 D31 D32 D33 D34 D35 E6 E7 E8 E9 E10 E11 E12 E13 E14 E15 E16 E17 E18 E19 E20 E21 E22 E23 E24 E25 E26 E27 E28 E29 E30 E31 E32 E33 E34 E35" showDropDown="0" showInputMessage="0" showErrorMessage="1" allowBlank="1" errorTitle="Проверьте значение" error="Введите целое число от 1 до 5." type="whole" errorStyle="stop" operator="between">
      <formula1>1</formula1>
      <formula2>5</formula2>
    </dataValidation>
    <dataValidation sqref="C6 C7 C8 C9 C10 C11 C12 C13 C14 C15 C16 C17 C18 C19 C20 C21 C22 C23 C24 C25 C26 C27 C28 C29 C30 C31 C32 C33 C34 C35" showDropDown="0" showInputMessage="0" showErrorMessage="1" allowBlank="1" errorTitle="Проверьте значение" error="Этой категории нет в списке. Оставить её?" type="list" errorStyle="warning">
      <formula1>"Сроки,Бюджет,Объём,Технический,Люди,Поставщик"</formula1>
    </dataValidation>
    <dataValidation sqref="K6 K7 K8 K9 K10 K11 K12 K13 K14 K15 K16 K17 K18 K19 K20 K21 K22 K23 K24 K25 K26 K27 K28 K29 K30 K31 K32 K33 K34 K35" showDropDown="0" showInputMessage="0" showErrorMessage="1" allowBlank="1" errorTitle="Проверьте значение" error="Выберите значение из списка." type="list" errorStyle="stop">
      <formula1>"Открыт,Под контролем,Закрыт"</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26" customWidth="1" min="1" max="1"/>
    <col width="9" customWidth="1" min="2" max="2"/>
    <col width="9" customWidth="1" min="3" max="3"/>
    <col width="9" customWidth="1" min="4" max="4"/>
    <col width="9" customWidth="1" min="5" max="5"/>
    <col width="9" customWidth="1" min="6" max="6"/>
  </cols>
  <sheetData>
    <row r="1">
      <c r="A1" s="9" t="inlineStr">
        <is>
          <t>Количество рисков в клетке</t>
        </is>
      </c>
    </row>
    <row r="3">
      <c r="A3" s="10" t="inlineStr">
        <is>
          <t>Вероятность ↓ / Влияние →</t>
        </is>
      </c>
      <c r="B3" s="11" t="n">
        <v>1</v>
      </c>
      <c r="C3" s="11" t="n">
        <v>2</v>
      </c>
      <c r="D3" s="11" t="n">
        <v>3</v>
      </c>
      <c r="E3" s="11" t="n">
        <v>4</v>
      </c>
      <c r="F3" s="11" t="n">
        <v>5</v>
      </c>
    </row>
    <row r="4" ht="34" customHeight="1">
      <c r="A4" s="11" t="n">
        <v>5</v>
      </c>
      <c r="B4" s="12">
        <f>COUNTIFS('Реестр'!$D:$D,5,'Реестр'!$E:$E,1,'Реестр'!$K:$K,"&lt;&gt;Закрыт")</f>
        <v/>
      </c>
      <c r="C4" s="13">
        <f>COUNTIFS('Реестр'!$D:$D,5,'Реестр'!$E:$E,2,'Реестр'!$K:$K,"&lt;&gt;Закрыт")</f>
        <v/>
      </c>
      <c r="D4" s="14">
        <f>COUNTIFS('Реестр'!$D:$D,5,'Реестр'!$E:$E,3,'Реестр'!$K:$K,"&lt;&gt;Закрыт")</f>
        <v/>
      </c>
      <c r="E4" s="14">
        <f>COUNTIFS('Реестр'!$D:$D,5,'Реестр'!$E:$E,4,'Реестр'!$K:$K,"&lt;&gt;Закрыт")</f>
        <v/>
      </c>
      <c r="F4" s="14">
        <f>COUNTIFS('Реестр'!$D:$D,5,'Реестр'!$E:$E,5,'Реестр'!$K:$K,"&lt;&gt;Закрыт")</f>
        <v/>
      </c>
    </row>
    <row r="5" ht="34" customHeight="1">
      <c r="A5" s="11" t="n">
        <v>4</v>
      </c>
      <c r="B5" s="12">
        <f>COUNTIFS('Реестр'!$D:$D,4,'Реестр'!$E:$E,1,'Реестр'!$K:$K,"&lt;&gt;Закрыт")</f>
        <v/>
      </c>
      <c r="C5" s="13">
        <f>COUNTIFS('Реестр'!$D:$D,4,'Реестр'!$E:$E,2,'Реестр'!$K:$K,"&lt;&gt;Закрыт")</f>
        <v/>
      </c>
      <c r="D5" s="13">
        <f>COUNTIFS('Реестр'!$D:$D,4,'Реестр'!$E:$E,3,'Реестр'!$K:$K,"&lt;&gt;Закрыт")</f>
        <v/>
      </c>
      <c r="E5" s="14">
        <f>COUNTIFS('Реестр'!$D:$D,4,'Реестр'!$E:$E,4,'Реестр'!$K:$K,"&lt;&gt;Закрыт")</f>
        <v/>
      </c>
      <c r="F5" s="14">
        <f>COUNTIFS('Реестр'!$D:$D,4,'Реестр'!$E:$E,5,'Реестр'!$K:$K,"&lt;&gt;Закрыт")</f>
        <v/>
      </c>
    </row>
    <row r="6" ht="34" customHeight="1">
      <c r="A6" s="11" t="n">
        <v>3</v>
      </c>
      <c r="B6" s="12">
        <f>COUNTIFS('Реестр'!$D:$D,3,'Реестр'!$E:$E,1,'Реестр'!$K:$K,"&lt;&gt;Закрыт")</f>
        <v/>
      </c>
      <c r="C6" s="12">
        <f>COUNTIFS('Реестр'!$D:$D,3,'Реестр'!$E:$E,2,'Реестр'!$K:$K,"&lt;&gt;Закрыт")</f>
        <v/>
      </c>
      <c r="D6" s="13">
        <f>COUNTIFS('Реестр'!$D:$D,3,'Реестр'!$E:$E,3,'Реестр'!$K:$K,"&lt;&gt;Закрыт")</f>
        <v/>
      </c>
      <c r="E6" s="13">
        <f>COUNTIFS('Реестр'!$D:$D,3,'Реестр'!$E:$E,4,'Реестр'!$K:$K,"&lt;&gt;Закрыт")</f>
        <v/>
      </c>
      <c r="F6" s="14">
        <f>COUNTIFS('Реестр'!$D:$D,3,'Реестр'!$E:$E,5,'Реестр'!$K:$K,"&lt;&gt;Закрыт")</f>
        <v/>
      </c>
    </row>
    <row r="7" ht="34" customHeight="1">
      <c r="A7" s="11" t="n">
        <v>2</v>
      </c>
      <c r="B7" s="12">
        <f>COUNTIFS('Реестр'!$D:$D,2,'Реестр'!$E:$E,1,'Реестр'!$K:$K,"&lt;&gt;Закрыт")</f>
        <v/>
      </c>
      <c r="C7" s="12">
        <f>COUNTIFS('Реестр'!$D:$D,2,'Реестр'!$E:$E,2,'Реестр'!$K:$K,"&lt;&gt;Закрыт")</f>
        <v/>
      </c>
      <c r="D7" s="12">
        <f>COUNTIFS('Реестр'!$D:$D,2,'Реестр'!$E:$E,3,'Реестр'!$K:$K,"&lt;&gt;Закрыт")</f>
        <v/>
      </c>
      <c r="E7" s="13">
        <f>COUNTIFS('Реестр'!$D:$D,2,'Реестр'!$E:$E,4,'Реестр'!$K:$K,"&lt;&gt;Закрыт")</f>
        <v/>
      </c>
      <c r="F7" s="13">
        <f>COUNTIFS('Реестр'!$D:$D,2,'Реестр'!$E:$E,5,'Реестр'!$K:$K,"&lt;&gt;Закрыт")</f>
        <v/>
      </c>
    </row>
    <row r="8" ht="34" customHeight="1">
      <c r="A8" s="11" t="n">
        <v>1</v>
      </c>
      <c r="B8" s="12">
        <f>COUNTIFS('Реестр'!$D:$D,1,'Реестр'!$E:$E,1,'Реестр'!$K:$K,"&lt;&gt;Закрыт")</f>
        <v/>
      </c>
      <c r="C8" s="12">
        <f>COUNTIFS('Реестр'!$D:$D,1,'Реестр'!$E:$E,2,'Реестр'!$K:$K,"&lt;&gt;Закрыт")</f>
        <v/>
      </c>
      <c r="D8" s="12">
        <f>COUNTIFS('Реестр'!$D:$D,1,'Реестр'!$E:$E,3,'Реестр'!$K:$K,"&lt;&gt;Закрыт")</f>
        <v/>
      </c>
      <c r="E8" s="12">
        <f>COUNTIFS('Реестр'!$D:$D,1,'Реестр'!$E:$E,4,'Реестр'!$K:$K,"&lt;&gt;Закрыт")</f>
        <v/>
      </c>
      <c r="F8" s="12">
        <f>COUNTIFS('Реестр'!$D:$D,1,'Реестр'!$E:$E,5,'Реестр'!$K:$K,"&lt;&gt;Закрыт")</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Syntra · syntra.tymko.tech</dc:creator>
  <dc:title xmlns:dc="http://purl.org/dc/elements/1.1/">Реестр рисков проекта</dc:title>
  <dcterms:created xmlns:dcterms="http://purl.org/dc/terms/" xmlns:xsi="http://www.w3.org/2001/XMLSchema-instance" xsi:type="dcterms:W3CDTF">2026-10-15T05:16:29Z</dcterms:created>
  <dcterms:modified xmlns:dcterms="http://purl.org/dc/terms/" xmlns:xsi="http://www.w3.org/2001/XMLSchema-instance" xsi:type="dcterms:W3CDTF">2026-10-15T05:16:29Z</dcterms:modified>
</cp:coreProperties>
</file>