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Реєстр" sheetId="1" state="visible" r:id="rId1"/>
    <sheet xmlns:r="http://schemas.openxmlformats.org/officeDocument/2006/relationships" name="Матриця 5×5"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8">
    <font>
      <name val="Calibri"/>
      <family val="2"/>
      <color theme="1"/>
      <sz val="11"/>
      <scheme val="minor"/>
    </font>
    <font>
      <color rgb="006853DB"/>
      <sz val="9"/>
      <u val="single"/>
    </font>
    <font>
      <b val="1"/>
      <color rgb="001F1F2E"/>
      <sz val="16"/>
    </font>
    <font>
      <i val="1"/>
      <color rgb="006B6B80"/>
      <sz val="9"/>
    </font>
    <font>
      <b val="1"/>
      <color rgb="00FFFFFF"/>
    </font>
    <font>
      <b val="1"/>
      <color rgb="001F1F2E"/>
      <sz val="13"/>
    </font>
    <font>
      <b val="1"/>
      <color rgb="006B6B80"/>
    </font>
    <font>
      <b val="1"/>
      <sz val="13"/>
    </font>
  </fonts>
  <fills count="6">
    <fill>
      <patternFill/>
    </fill>
    <fill>
      <patternFill patternType="gray125"/>
    </fill>
    <fill>
      <patternFill patternType="solid">
        <fgColor rgb="006853DB"/>
      </patternFill>
    </fill>
    <fill>
      <patternFill patternType="solid">
        <fgColor rgb="00C9EDD3"/>
      </patternFill>
    </fill>
    <fill>
      <patternFill patternType="solid">
        <fgColor rgb="00FCE8B2"/>
      </patternFill>
    </fill>
    <fill>
      <patternFill patternType="solid">
        <fgColor rgb="00F8C9C9"/>
      </patternFill>
    </fill>
  </fills>
  <borders count="2">
    <border>
      <left/>
      <right/>
      <top/>
      <bottom/>
      <diagonal/>
    </border>
    <border>
      <left style="thin">
        <color rgb="00D9D9E3"/>
      </left>
      <right style="thin">
        <color rgb="00D9D9E3"/>
      </right>
      <top style="thin">
        <color rgb="00D9D9E3"/>
      </top>
      <bottom style="thin">
        <color rgb="00D9D9E3"/>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0" fillId="0" borderId="1" applyAlignment="1" pivotButton="0" quotePrefix="0" xfId="0">
      <alignment vertical="top"/>
    </xf>
    <xf numFmtId="0" fontId="0" fillId="0" borderId="1" applyAlignment="1" pivotButton="0" quotePrefix="0" xfId="0">
      <alignment vertical="top" wrapText="1"/>
    </xf>
    <xf numFmtId="0" fontId="0" fillId="0" borderId="1" applyAlignment="1" pivotButton="0" quotePrefix="0" xfId="0">
      <alignment horizontal="center" vertical="center"/>
    </xf>
    <xf numFmtId="165" fontId="0" fillId="0" borderId="1" applyAlignment="1" pivotButton="0" quotePrefix="0" xfId="0">
      <alignment vertical="top"/>
    </xf>
    <xf numFmtId="0" fontId="5" fillId="0" borderId="0" pivotButton="0" quotePrefix="0" xfId="0"/>
    <xf numFmtId="0" fontId="6" fillId="0" borderId="0" pivotButton="0" quotePrefix="0" xfId="0"/>
    <xf numFmtId="0" fontId="4" fillId="2" borderId="0" applyAlignment="1" pivotButton="0" quotePrefix="0" xfId="0">
      <alignment horizontal="center" vertical="center"/>
    </xf>
    <xf numFmtId="0" fontId="7" fillId="3" borderId="1" applyAlignment="1" pivotButton="0" quotePrefix="0" xfId="0">
      <alignment horizontal="center" vertical="center"/>
    </xf>
    <xf numFmtId="0" fontId="7" fillId="4" borderId="1" applyAlignment="1" pivotButton="0" quotePrefix="0" xfId="0">
      <alignment horizontal="center" vertical="center"/>
    </xf>
    <xf numFmtId="0" fontId="7" fillId="5" borderId="1" applyAlignment="1" pivotButton="0" quotePrefix="0" xfId="0">
      <alignment horizontal="center" vertical="center"/>
    </xf>
  </cellXfs>
  <cellStyles count="1">
    <cellStyle name="Normal" xfId="0" builtinId="0" hidden="0"/>
  </cellStyles>
  <dxfs count="3">
    <dxf>
      <fill>
        <patternFill patternType="solid">
          <fgColor rgb="00F8C9C9"/>
        </patternFill>
      </fill>
    </dxf>
    <dxf>
      <fill>
        <patternFill patternType="solid">
          <fgColor rgb="00FCE8B2"/>
        </patternFill>
      </fill>
    </dxf>
    <dxf>
      <fill>
        <patternFill patternType="solid">
          <fgColor rgb="00C9ED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yntra.tymko.tech/?utm_source=template&amp;utm_medium=xlsx" TargetMode="External" Id="rId1"/></Relationships>
</file>

<file path=xl/worksheets/sheet1.xml><?xml version="1.0" encoding="utf-8"?>
<worksheet xmlns="http://schemas.openxmlformats.org/spreadsheetml/2006/main">
  <sheetPr>
    <outlinePr summaryBelow="1" summaryRight="1"/>
    <pageSetUpPr/>
  </sheetPr>
  <dimension ref="A1:K3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4" customWidth="1" min="3" max="3"/>
    <col width="13" customWidth="1" min="4" max="4"/>
    <col width="11" customWidth="1" min="5" max="5"/>
    <col width="9" customWidth="1" min="6" max="6"/>
    <col width="11" customWidth="1" min="7" max="7"/>
    <col width="14" customWidth="1" min="8" max="8"/>
    <col width="40" customWidth="1" min="9" max="9"/>
    <col width="12" customWidth="1" min="10" max="10"/>
    <col width="14" customWidth="1" min="11" max="11"/>
  </cols>
  <sheetData>
    <row r="1" ht="16" customHeight="1">
      <c r="A1" s="1" t="inlineStr">
        <is>
          <t>Шаблон від Syntra — система управління проєктами з AI · syntra.tymko.tech</t>
        </is>
      </c>
    </row>
    <row r="2">
      <c r="A2" s="2" t="inlineStr">
        <is>
          <t>Реєстр ризиків проєкту</t>
        </is>
      </c>
    </row>
    <row r="3">
      <c r="A3" s="3" t="inlineStr">
        <is>
          <t>Ймовірність і вплив — від 1 до 5. Оцінка й рівень рахуються самі, матриця — на окремому аркуші.</t>
        </is>
      </c>
    </row>
    <row r="5" ht="30" customHeight="1">
      <c r="A5" s="4" t="inlineStr">
        <is>
          <t>№</t>
        </is>
      </c>
      <c r="B5" s="4" t="inlineStr">
        <is>
          <t>Ризик</t>
        </is>
      </c>
      <c r="C5" s="4" t="inlineStr">
        <is>
          <t>Категорія</t>
        </is>
      </c>
      <c r="D5" s="4" t="inlineStr">
        <is>
          <t>Ймовірність (1–5)</t>
        </is>
      </c>
      <c r="E5" s="4" t="inlineStr">
        <is>
          <t>Вплив (1–5)</t>
        </is>
      </c>
      <c r="F5" s="4" t="inlineStr">
        <is>
          <t>Оцінка</t>
        </is>
      </c>
      <c r="G5" s="4" t="inlineStr">
        <is>
          <t>Рівень</t>
        </is>
      </c>
      <c r="H5" s="4" t="inlineStr">
        <is>
          <t>Власник</t>
        </is>
      </c>
      <c r="I5" s="4" t="inlineStr">
        <is>
          <t>Заходи</t>
        </is>
      </c>
      <c r="J5" s="4" t="inlineStr">
        <is>
          <t>Термін</t>
        </is>
      </c>
      <c r="K5" s="4" t="inlineStr">
        <is>
          <t>Статус</t>
        </is>
      </c>
    </row>
    <row r="6">
      <c r="A6" s="5" t="n">
        <v>1</v>
      </c>
      <c r="B6" s="6" t="inlineStr">
        <is>
          <t>Затримка погодження дизайну</t>
        </is>
      </c>
      <c r="C6" s="5" t="inlineStr">
        <is>
          <t>Терміни</t>
        </is>
      </c>
      <c r="D6" s="7" t="n">
        <v>4</v>
      </c>
      <c r="E6" s="7" t="n">
        <v>3</v>
      </c>
      <c r="F6" s="7">
        <f>IF(AND(ISNUMBER(D6),ISNUMBER(E6)),D6*E6,"")</f>
        <v/>
      </c>
      <c r="G6" s="7">
        <f>IF(F6="","",IF(F6&gt;=15,"Високий",IF(F6&gt;=8,"Середній","Низький")))</f>
        <v/>
      </c>
      <c r="H6" s="5" t="inlineStr">
        <is>
          <t>Іван П.</t>
        </is>
      </c>
      <c r="I6" s="6" t="inlineStr">
        <is>
          <t>Фіксовані дні погодження двічі на тиждень</t>
        </is>
      </c>
      <c r="J6" s="8" t="n">
        <v>46342</v>
      </c>
      <c r="K6" s="5" t="inlineStr">
        <is>
          <t>Відкритий</t>
        </is>
      </c>
    </row>
    <row r="7">
      <c r="A7" s="5" t="n">
        <v>2</v>
      </c>
      <c r="B7" s="6" t="inlineStr">
        <is>
          <t>Контент не готовий до запуску</t>
        </is>
      </c>
      <c r="C7" s="5" t="inlineStr">
        <is>
          <t>Обсяг</t>
        </is>
      </c>
      <c r="D7" s="7" t="n">
        <v>3</v>
      </c>
      <c r="E7" s="7" t="n">
        <v>4</v>
      </c>
      <c r="F7" s="7">
        <f>IF(AND(ISNUMBER(D7),ISNUMBER(E7)),D7*E7,"")</f>
        <v/>
      </c>
      <c r="G7" s="7">
        <f>IF(F7="","",IF(F7&gt;=15,"Високий",IF(F7&gt;=8,"Середній","Низький")))</f>
        <v/>
      </c>
      <c r="H7" s="5" t="inlineStr">
        <is>
          <t>Олена К.</t>
        </is>
      </c>
      <c r="I7" s="6" t="inlineStr">
        <is>
          <t>Список сторінок з відповідальними і дедлайнами</t>
        </is>
      </c>
      <c r="J7" s="8" t="n">
        <v>46349</v>
      </c>
      <c r="K7" s="5" t="inlineStr">
        <is>
          <t>Відкритий</t>
        </is>
      </c>
    </row>
    <row r="8">
      <c r="A8" s="5" t="n">
        <v>3</v>
      </c>
      <c r="B8" s="6" t="inlineStr">
        <is>
          <t>Падіння позицій у пошуку після переїзду</t>
        </is>
      </c>
      <c r="C8" s="5" t="inlineStr">
        <is>
          <t>Технічний</t>
        </is>
      </c>
      <c r="D8" s="7" t="n">
        <v>2</v>
      </c>
      <c r="E8" s="7" t="n">
        <v>5</v>
      </c>
      <c r="F8" s="7">
        <f>IF(AND(ISNUMBER(D8),ISNUMBER(E8)),D8*E8,"")</f>
        <v/>
      </c>
      <c r="G8" s="7">
        <f>IF(F8="","",IF(F8&gt;=15,"Високий",IF(F8&gt;=8,"Середній","Низький")))</f>
        <v/>
      </c>
      <c r="H8" s="5" t="inlineStr">
        <is>
          <t>Андрій С.</t>
        </is>
      </c>
      <c r="I8" s="6" t="inlineStr">
        <is>
          <t>Карта 301-перенаправлень і перевірка в Search Console</t>
        </is>
      </c>
      <c r="J8" s="8" t="n">
        <v>46356</v>
      </c>
      <c r="K8" s="5" t="inlineStr">
        <is>
          <t>Під контролем</t>
        </is>
      </c>
    </row>
    <row r="9">
      <c r="A9" s="5" t="n">
        <v>4</v>
      </c>
      <c r="B9" s="6" t="inlineStr">
        <is>
          <t>Відпустка ключового розробника</t>
        </is>
      </c>
      <c r="C9" s="5" t="inlineStr">
        <is>
          <t>Люди</t>
        </is>
      </c>
      <c r="D9" s="7" t="n">
        <v>2</v>
      </c>
      <c r="E9" s="7" t="n">
        <v>3</v>
      </c>
      <c r="F9" s="7">
        <f>IF(AND(ISNUMBER(D9),ISNUMBER(E9)),D9*E9,"")</f>
        <v/>
      </c>
      <c r="G9" s="7">
        <f>IF(F9="","",IF(F9&gt;=15,"Високий",IF(F9&gt;=8,"Середній","Низький")))</f>
        <v/>
      </c>
      <c r="H9" s="5" t="inlineStr">
        <is>
          <t>Іван П.</t>
        </is>
      </c>
      <c r="I9" s="6" t="inlineStr">
        <is>
          <t>Документація і другий виконавець на верстці</t>
        </is>
      </c>
      <c r="J9" s="8" t="n">
        <v>46363</v>
      </c>
      <c r="K9" s="5" t="inlineStr">
        <is>
          <t>Відкритий</t>
        </is>
      </c>
    </row>
    <row r="10">
      <c r="A10" s="5" t="n"/>
      <c r="B10" s="6" t="n"/>
      <c r="C10" s="5" t="n"/>
      <c r="D10" s="7" t="n"/>
      <c r="E10" s="7" t="n"/>
      <c r="F10" s="7">
        <f>IF(AND(ISNUMBER(D10),ISNUMBER(E10)),D10*E10,"")</f>
        <v/>
      </c>
      <c r="G10" s="7">
        <f>IF(F10="","",IF(F10&gt;=15,"Високий",IF(F10&gt;=8,"Середній","Низький")))</f>
        <v/>
      </c>
      <c r="H10" s="5" t="n"/>
      <c r="I10" s="6" t="n"/>
      <c r="J10" s="8" t="n"/>
      <c r="K10" s="5" t="n"/>
    </row>
    <row r="11">
      <c r="A11" s="5" t="n"/>
      <c r="B11" s="6" t="n"/>
      <c r="C11" s="5" t="n"/>
      <c r="D11" s="7" t="n"/>
      <c r="E11" s="7" t="n"/>
      <c r="F11" s="7">
        <f>IF(AND(ISNUMBER(D11),ISNUMBER(E11)),D11*E11,"")</f>
        <v/>
      </c>
      <c r="G11" s="7">
        <f>IF(F11="","",IF(F11&gt;=15,"Високий",IF(F11&gt;=8,"Середній","Низький")))</f>
        <v/>
      </c>
      <c r="H11" s="5" t="n"/>
      <c r="I11" s="6" t="n"/>
      <c r="J11" s="8" t="n"/>
      <c r="K11" s="5" t="n"/>
    </row>
    <row r="12">
      <c r="A12" s="5" t="n"/>
      <c r="B12" s="6" t="n"/>
      <c r="C12" s="5" t="n"/>
      <c r="D12" s="7" t="n"/>
      <c r="E12" s="7" t="n"/>
      <c r="F12" s="7">
        <f>IF(AND(ISNUMBER(D12),ISNUMBER(E12)),D12*E12,"")</f>
        <v/>
      </c>
      <c r="G12" s="7">
        <f>IF(F12="","",IF(F12&gt;=15,"Високий",IF(F12&gt;=8,"Середній","Низький")))</f>
        <v/>
      </c>
      <c r="H12" s="5" t="n"/>
      <c r="I12" s="6" t="n"/>
      <c r="J12" s="8" t="n"/>
      <c r="K12" s="5" t="n"/>
    </row>
    <row r="13">
      <c r="A13" s="5" t="n"/>
      <c r="B13" s="6" t="n"/>
      <c r="C13" s="5" t="n"/>
      <c r="D13" s="7" t="n"/>
      <c r="E13" s="7" t="n"/>
      <c r="F13" s="7">
        <f>IF(AND(ISNUMBER(D13),ISNUMBER(E13)),D13*E13,"")</f>
        <v/>
      </c>
      <c r="G13" s="7">
        <f>IF(F13="","",IF(F13&gt;=15,"Високий",IF(F13&gt;=8,"Середній","Низький")))</f>
        <v/>
      </c>
      <c r="H13" s="5" t="n"/>
      <c r="I13" s="6" t="n"/>
      <c r="J13" s="8" t="n"/>
      <c r="K13" s="5" t="n"/>
    </row>
    <row r="14">
      <c r="A14" s="5" t="n"/>
      <c r="B14" s="6" t="n"/>
      <c r="C14" s="5" t="n"/>
      <c r="D14" s="7" t="n"/>
      <c r="E14" s="7" t="n"/>
      <c r="F14" s="7">
        <f>IF(AND(ISNUMBER(D14),ISNUMBER(E14)),D14*E14,"")</f>
        <v/>
      </c>
      <c r="G14" s="7">
        <f>IF(F14="","",IF(F14&gt;=15,"Високий",IF(F14&gt;=8,"Середній","Низький")))</f>
        <v/>
      </c>
      <c r="H14" s="5" t="n"/>
      <c r="I14" s="6" t="n"/>
      <c r="J14" s="8" t="n"/>
      <c r="K14" s="5" t="n"/>
    </row>
    <row r="15">
      <c r="A15" s="5" t="n"/>
      <c r="B15" s="6" t="n"/>
      <c r="C15" s="5" t="n"/>
      <c r="D15" s="7" t="n"/>
      <c r="E15" s="7" t="n"/>
      <c r="F15" s="7">
        <f>IF(AND(ISNUMBER(D15),ISNUMBER(E15)),D15*E15,"")</f>
        <v/>
      </c>
      <c r="G15" s="7">
        <f>IF(F15="","",IF(F15&gt;=15,"Високий",IF(F15&gt;=8,"Середній","Низький")))</f>
        <v/>
      </c>
      <c r="H15" s="5" t="n"/>
      <c r="I15" s="6" t="n"/>
      <c r="J15" s="8" t="n"/>
      <c r="K15" s="5" t="n"/>
    </row>
    <row r="16">
      <c r="A16" s="5" t="n"/>
      <c r="B16" s="6" t="n"/>
      <c r="C16" s="5" t="n"/>
      <c r="D16" s="7" t="n"/>
      <c r="E16" s="7" t="n"/>
      <c r="F16" s="7">
        <f>IF(AND(ISNUMBER(D16),ISNUMBER(E16)),D16*E16,"")</f>
        <v/>
      </c>
      <c r="G16" s="7">
        <f>IF(F16="","",IF(F16&gt;=15,"Високий",IF(F16&gt;=8,"Середній","Низький")))</f>
        <v/>
      </c>
      <c r="H16" s="5" t="n"/>
      <c r="I16" s="6" t="n"/>
      <c r="J16" s="8" t="n"/>
      <c r="K16" s="5" t="n"/>
    </row>
    <row r="17">
      <c r="A17" s="5" t="n"/>
      <c r="B17" s="6" t="n"/>
      <c r="C17" s="5" t="n"/>
      <c r="D17" s="7" t="n"/>
      <c r="E17" s="7" t="n"/>
      <c r="F17" s="7">
        <f>IF(AND(ISNUMBER(D17),ISNUMBER(E17)),D17*E17,"")</f>
        <v/>
      </c>
      <c r="G17" s="7">
        <f>IF(F17="","",IF(F17&gt;=15,"Високий",IF(F17&gt;=8,"Середній","Низький")))</f>
        <v/>
      </c>
      <c r="H17" s="5" t="n"/>
      <c r="I17" s="6" t="n"/>
      <c r="J17" s="8" t="n"/>
      <c r="K17" s="5" t="n"/>
    </row>
    <row r="18">
      <c r="A18" s="5" t="n"/>
      <c r="B18" s="6" t="n"/>
      <c r="C18" s="5" t="n"/>
      <c r="D18" s="7" t="n"/>
      <c r="E18" s="7" t="n"/>
      <c r="F18" s="7">
        <f>IF(AND(ISNUMBER(D18),ISNUMBER(E18)),D18*E18,"")</f>
        <v/>
      </c>
      <c r="G18" s="7">
        <f>IF(F18="","",IF(F18&gt;=15,"Високий",IF(F18&gt;=8,"Середній","Низький")))</f>
        <v/>
      </c>
      <c r="H18" s="5" t="n"/>
      <c r="I18" s="6" t="n"/>
      <c r="J18" s="8" t="n"/>
      <c r="K18" s="5" t="n"/>
    </row>
    <row r="19">
      <c r="A19" s="5" t="n"/>
      <c r="B19" s="6" t="n"/>
      <c r="C19" s="5" t="n"/>
      <c r="D19" s="7" t="n"/>
      <c r="E19" s="7" t="n"/>
      <c r="F19" s="7">
        <f>IF(AND(ISNUMBER(D19),ISNUMBER(E19)),D19*E19,"")</f>
        <v/>
      </c>
      <c r="G19" s="7">
        <f>IF(F19="","",IF(F19&gt;=15,"Високий",IF(F19&gt;=8,"Середній","Низький")))</f>
        <v/>
      </c>
      <c r="H19" s="5" t="n"/>
      <c r="I19" s="6" t="n"/>
      <c r="J19" s="8" t="n"/>
      <c r="K19" s="5" t="n"/>
    </row>
    <row r="20">
      <c r="A20" s="5" t="n"/>
      <c r="B20" s="6" t="n"/>
      <c r="C20" s="5" t="n"/>
      <c r="D20" s="7" t="n"/>
      <c r="E20" s="7" t="n"/>
      <c r="F20" s="7">
        <f>IF(AND(ISNUMBER(D20),ISNUMBER(E20)),D20*E20,"")</f>
        <v/>
      </c>
      <c r="G20" s="7">
        <f>IF(F20="","",IF(F20&gt;=15,"Високий",IF(F20&gt;=8,"Середній","Низький")))</f>
        <v/>
      </c>
      <c r="H20" s="5" t="n"/>
      <c r="I20" s="6" t="n"/>
      <c r="J20" s="8" t="n"/>
      <c r="K20" s="5" t="n"/>
    </row>
    <row r="21">
      <c r="A21" s="5" t="n"/>
      <c r="B21" s="6" t="n"/>
      <c r="C21" s="5" t="n"/>
      <c r="D21" s="7" t="n"/>
      <c r="E21" s="7" t="n"/>
      <c r="F21" s="7">
        <f>IF(AND(ISNUMBER(D21),ISNUMBER(E21)),D21*E21,"")</f>
        <v/>
      </c>
      <c r="G21" s="7">
        <f>IF(F21="","",IF(F21&gt;=15,"Високий",IF(F21&gt;=8,"Середній","Низький")))</f>
        <v/>
      </c>
      <c r="H21" s="5" t="n"/>
      <c r="I21" s="6" t="n"/>
      <c r="J21" s="8" t="n"/>
      <c r="K21" s="5" t="n"/>
    </row>
    <row r="22">
      <c r="A22" s="5" t="n"/>
      <c r="B22" s="6" t="n"/>
      <c r="C22" s="5" t="n"/>
      <c r="D22" s="7" t="n"/>
      <c r="E22" s="7" t="n"/>
      <c r="F22" s="7">
        <f>IF(AND(ISNUMBER(D22),ISNUMBER(E22)),D22*E22,"")</f>
        <v/>
      </c>
      <c r="G22" s="7">
        <f>IF(F22="","",IF(F22&gt;=15,"Високий",IF(F22&gt;=8,"Середній","Низький")))</f>
        <v/>
      </c>
      <c r="H22" s="5" t="n"/>
      <c r="I22" s="6" t="n"/>
      <c r="J22" s="8" t="n"/>
      <c r="K22" s="5" t="n"/>
    </row>
    <row r="23">
      <c r="A23" s="5" t="n"/>
      <c r="B23" s="6" t="n"/>
      <c r="C23" s="5" t="n"/>
      <c r="D23" s="7" t="n"/>
      <c r="E23" s="7" t="n"/>
      <c r="F23" s="7">
        <f>IF(AND(ISNUMBER(D23),ISNUMBER(E23)),D23*E23,"")</f>
        <v/>
      </c>
      <c r="G23" s="7">
        <f>IF(F23="","",IF(F23&gt;=15,"Високий",IF(F23&gt;=8,"Середній","Низький")))</f>
        <v/>
      </c>
      <c r="H23" s="5" t="n"/>
      <c r="I23" s="6" t="n"/>
      <c r="J23" s="8" t="n"/>
      <c r="K23" s="5" t="n"/>
    </row>
    <row r="24">
      <c r="A24" s="5" t="n"/>
      <c r="B24" s="6" t="n"/>
      <c r="C24" s="5" t="n"/>
      <c r="D24" s="7" t="n"/>
      <c r="E24" s="7" t="n"/>
      <c r="F24" s="7">
        <f>IF(AND(ISNUMBER(D24),ISNUMBER(E24)),D24*E24,"")</f>
        <v/>
      </c>
      <c r="G24" s="7">
        <f>IF(F24="","",IF(F24&gt;=15,"Високий",IF(F24&gt;=8,"Середній","Низький")))</f>
        <v/>
      </c>
      <c r="H24" s="5" t="n"/>
      <c r="I24" s="6" t="n"/>
      <c r="J24" s="8" t="n"/>
      <c r="K24" s="5" t="n"/>
    </row>
    <row r="25">
      <c r="A25" s="5" t="n"/>
      <c r="B25" s="6" t="n"/>
      <c r="C25" s="5" t="n"/>
      <c r="D25" s="7" t="n"/>
      <c r="E25" s="7" t="n"/>
      <c r="F25" s="7">
        <f>IF(AND(ISNUMBER(D25),ISNUMBER(E25)),D25*E25,"")</f>
        <v/>
      </c>
      <c r="G25" s="7">
        <f>IF(F25="","",IF(F25&gt;=15,"Високий",IF(F25&gt;=8,"Середній","Низький")))</f>
        <v/>
      </c>
      <c r="H25" s="5" t="n"/>
      <c r="I25" s="6" t="n"/>
      <c r="J25" s="8" t="n"/>
      <c r="K25" s="5" t="n"/>
    </row>
    <row r="26">
      <c r="A26" s="5" t="n"/>
      <c r="B26" s="6" t="n"/>
      <c r="C26" s="5" t="n"/>
      <c r="D26" s="7" t="n"/>
      <c r="E26" s="7" t="n"/>
      <c r="F26" s="7">
        <f>IF(AND(ISNUMBER(D26),ISNUMBER(E26)),D26*E26,"")</f>
        <v/>
      </c>
      <c r="G26" s="7">
        <f>IF(F26="","",IF(F26&gt;=15,"Високий",IF(F26&gt;=8,"Середній","Низький")))</f>
        <v/>
      </c>
      <c r="H26" s="5" t="n"/>
      <c r="I26" s="6" t="n"/>
      <c r="J26" s="8" t="n"/>
      <c r="K26" s="5" t="n"/>
    </row>
    <row r="27">
      <c r="A27" s="5" t="n"/>
      <c r="B27" s="6" t="n"/>
      <c r="C27" s="5" t="n"/>
      <c r="D27" s="7" t="n"/>
      <c r="E27" s="7" t="n"/>
      <c r="F27" s="7">
        <f>IF(AND(ISNUMBER(D27),ISNUMBER(E27)),D27*E27,"")</f>
        <v/>
      </c>
      <c r="G27" s="7">
        <f>IF(F27="","",IF(F27&gt;=15,"Високий",IF(F27&gt;=8,"Середній","Низький")))</f>
        <v/>
      </c>
      <c r="H27" s="5" t="n"/>
      <c r="I27" s="6" t="n"/>
      <c r="J27" s="8" t="n"/>
      <c r="K27" s="5" t="n"/>
    </row>
    <row r="28">
      <c r="A28" s="5" t="n"/>
      <c r="B28" s="6" t="n"/>
      <c r="C28" s="5" t="n"/>
      <c r="D28" s="7" t="n"/>
      <c r="E28" s="7" t="n"/>
      <c r="F28" s="7">
        <f>IF(AND(ISNUMBER(D28),ISNUMBER(E28)),D28*E28,"")</f>
        <v/>
      </c>
      <c r="G28" s="7">
        <f>IF(F28="","",IF(F28&gt;=15,"Високий",IF(F28&gt;=8,"Середній","Низький")))</f>
        <v/>
      </c>
      <c r="H28" s="5" t="n"/>
      <c r="I28" s="6" t="n"/>
      <c r="J28" s="8" t="n"/>
      <c r="K28" s="5" t="n"/>
    </row>
    <row r="29">
      <c r="A29" s="5" t="n"/>
      <c r="B29" s="6" t="n"/>
      <c r="C29" s="5" t="n"/>
      <c r="D29" s="7" t="n"/>
      <c r="E29" s="7" t="n"/>
      <c r="F29" s="7">
        <f>IF(AND(ISNUMBER(D29),ISNUMBER(E29)),D29*E29,"")</f>
        <v/>
      </c>
      <c r="G29" s="7">
        <f>IF(F29="","",IF(F29&gt;=15,"Високий",IF(F29&gt;=8,"Середній","Низький")))</f>
        <v/>
      </c>
      <c r="H29" s="5" t="n"/>
      <c r="I29" s="6" t="n"/>
      <c r="J29" s="8" t="n"/>
      <c r="K29" s="5" t="n"/>
    </row>
    <row r="30">
      <c r="A30" s="5" t="n"/>
      <c r="B30" s="6" t="n"/>
      <c r="C30" s="5" t="n"/>
      <c r="D30" s="7" t="n"/>
      <c r="E30" s="7" t="n"/>
      <c r="F30" s="7">
        <f>IF(AND(ISNUMBER(D30),ISNUMBER(E30)),D30*E30,"")</f>
        <v/>
      </c>
      <c r="G30" s="7">
        <f>IF(F30="","",IF(F30&gt;=15,"Високий",IF(F30&gt;=8,"Середній","Низький")))</f>
        <v/>
      </c>
      <c r="H30" s="5" t="n"/>
      <c r="I30" s="6" t="n"/>
      <c r="J30" s="8" t="n"/>
      <c r="K30" s="5" t="n"/>
    </row>
    <row r="31">
      <c r="A31" s="5" t="n"/>
      <c r="B31" s="6" t="n"/>
      <c r="C31" s="5" t="n"/>
      <c r="D31" s="7" t="n"/>
      <c r="E31" s="7" t="n"/>
      <c r="F31" s="7">
        <f>IF(AND(ISNUMBER(D31),ISNUMBER(E31)),D31*E31,"")</f>
        <v/>
      </c>
      <c r="G31" s="7">
        <f>IF(F31="","",IF(F31&gt;=15,"Високий",IF(F31&gt;=8,"Середній","Низький")))</f>
        <v/>
      </c>
      <c r="H31" s="5" t="n"/>
      <c r="I31" s="6" t="n"/>
      <c r="J31" s="8" t="n"/>
      <c r="K31" s="5" t="n"/>
    </row>
    <row r="32">
      <c r="A32" s="5" t="n"/>
      <c r="B32" s="6" t="n"/>
      <c r="C32" s="5" t="n"/>
      <c r="D32" s="7" t="n"/>
      <c r="E32" s="7" t="n"/>
      <c r="F32" s="7">
        <f>IF(AND(ISNUMBER(D32),ISNUMBER(E32)),D32*E32,"")</f>
        <v/>
      </c>
      <c r="G32" s="7">
        <f>IF(F32="","",IF(F32&gt;=15,"Високий",IF(F32&gt;=8,"Середній","Низький")))</f>
        <v/>
      </c>
      <c r="H32" s="5" t="n"/>
      <c r="I32" s="6" t="n"/>
      <c r="J32" s="8" t="n"/>
      <c r="K32" s="5" t="n"/>
    </row>
    <row r="33">
      <c r="A33" s="5" t="n"/>
      <c r="B33" s="6" t="n"/>
      <c r="C33" s="5" t="n"/>
      <c r="D33" s="7" t="n"/>
      <c r="E33" s="7" t="n"/>
      <c r="F33" s="7">
        <f>IF(AND(ISNUMBER(D33),ISNUMBER(E33)),D33*E33,"")</f>
        <v/>
      </c>
      <c r="G33" s="7">
        <f>IF(F33="","",IF(F33&gt;=15,"Високий",IF(F33&gt;=8,"Середній","Низький")))</f>
        <v/>
      </c>
      <c r="H33" s="5" t="n"/>
      <c r="I33" s="6" t="n"/>
      <c r="J33" s="8" t="n"/>
      <c r="K33" s="5" t="n"/>
    </row>
    <row r="34">
      <c r="A34" s="5" t="n"/>
      <c r="B34" s="6" t="n"/>
      <c r="C34" s="5" t="n"/>
      <c r="D34" s="7" t="n"/>
      <c r="E34" s="7" t="n"/>
      <c r="F34" s="7">
        <f>IF(AND(ISNUMBER(D34),ISNUMBER(E34)),D34*E34,"")</f>
        <v/>
      </c>
      <c r="G34" s="7">
        <f>IF(F34="","",IF(F34&gt;=15,"Високий",IF(F34&gt;=8,"Середній","Низький")))</f>
        <v/>
      </c>
      <c r="H34" s="5" t="n"/>
      <c r="I34" s="6" t="n"/>
      <c r="J34" s="8" t="n"/>
      <c r="K34" s="5" t="n"/>
    </row>
    <row r="35">
      <c r="A35" s="5" t="n"/>
      <c r="B35" s="6" t="n"/>
      <c r="C35" s="5" t="n"/>
      <c r="D35" s="7" t="n"/>
      <c r="E35" s="7" t="n"/>
      <c r="F35" s="7">
        <f>IF(AND(ISNUMBER(D35),ISNUMBER(E35)),D35*E35,"")</f>
        <v/>
      </c>
      <c r="G35" s="7">
        <f>IF(F35="","",IF(F35&gt;=15,"Високий",IF(F35&gt;=8,"Середній","Низький")))</f>
        <v/>
      </c>
      <c r="H35" s="5" t="n"/>
      <c r="I35" s="6" t="n"/>
      <c r="J35" s="8" t="n"/>
      <c r="K35" s="5" t="n"/>
    </row>
  </sheetData>
  <mergeCells count="1">
    <mergeCell ref="A1:K1"/>
  </mergeCells>
  <conditionalFormatting sqref="G6:G35">
    <cfRule type="cellIs" priority="1" operator="equal" dxfId="0">
      <formula>"Високий"</formula>
    </cfRule>
    <cfRule type="cellIs" priority="2" operator="equal" dxfId="1">
      <formula>"Середній"</formula>
    </cfRule>
    <cfRule type="cellIs" priority="3" operator="equal" dxfId="2">
      <formula>"Низький"</formula>
    </cfRule>
  </conditionalFormatting>
  <dataValidations count="3">
    <dataValidation sqref="D6 D7 D8 D9 D10 D11 D12 D13 D14 D15 D16 D17 D18 D19 D20 D21 D22 D23 D24 D25 D26 D27 D28 D29 D30 D31 D32 D33 D34 D35 E6 E7 E8 E9 E10 E11 E12 E13 E14 E15 E16 E17 E18 E19 E20 E21 E22 E23 E24 E25 E26 E27 E28 E29 E30 E31 E32 E33 E34 E35" showDropDown="0" showInputMessage="0" showErrorMessage="1" allowBlank="1" errorTitle="Перевірте значення" error="Введіть ціле число від 1 до 5." type="whole" errorStyle="stop" operator="between">
      <formula1>1</formula1>
      <formula2>5</formula2>
    </dataValidation>
    <dataValidation sqref="C6 C7 C8 C9 C10 C11 C12 C13 C14 C15 C16 C17 C18 C19 C20 C21 C22 C23 C24 C25 C26 C27 C28 C29 C30 C31 C32 C33 C34 C35" showDropDown="0" showInputMessage="0" showErrorMessage="1" allowBlank="1" errorTitle="Перевірте значення" error="Цієї категорії немає в списку. Залишити її?" type="list" errorStyle="warning">
      <formula1>"Терміни,Бюджет,Обсяг,Технічний,Люди,Постачальник"</formula1>
    </dataValidation>
    <dataValidation sqref="K6 K7 K8 K9 K10 K11 K12 K13 K14 K15 K16 K17 K18 K19 K20 K21 K22 K23 K24 K25 K26 K27 K28 K29 K30 K31 K32 K33 K34 K35" showDropDown="0" showInputMessage="0" showErrorMessage="1" allowBlank="1" errorTitle="Перевірте значення" error="Оберіть значення зі списку." type="list" errorStyle="stop">
      <formula1>"Відкритий,Під контролем,Закритий"</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6" customWidth="1" min="1" max="1"/>
    <col width="9" customWidth="1" min="2" max="2"/>
    <col width="9" customWidth="1" min="3" max="3"/>
    <col width="9" customWidth="1" min="4" max="4"/>
    <col width="9" customWidth="1" min="5" max="5"/>
    <col width="9" customWidth="1" min="6" max="6"/>
  </cols>
  <sheetData>
    <row r="1">
      <c r="A1" s="9" t="inlineStr">
        <is>
          <t>Кількість ризиків у клітинці</t>
        </is>
      </c>
    </row>
    <row r="3">
      <c r="A3" s="10" t="inlineStr">
        <is>
          <t>Ймовірність ↓ / Вплив →</t>
        </is>
      </c>
      <c r="B3" s="11" t="n">
        <v>1</v>
      </c>
      <c r="C3" s="11" t="n">
        <v>2</v>
      </c>
      <c r="D3" s="11" t="n">
        <v>3</v>
      </c>
      <c r="E3" s="11" t="n">
        <v>4</v>
      </c>
      <c r="F3" s="11" t="n">
        <v>5</v>
      </c>
    </row>
    <row r="4" ht="34" customHeight="1">
      <c r="A4" s="11" t="n">
        <v>5</v>
      </c>
      <c r="B4" s="12">
        <f>COUNTIFS('Реєстр'!$D:$D,5,'Реєстр'!$E:$E,1,'Реєстр'!$K:$K,"&lt;&gt;Закритий")</f>
        <v/>
      </c>
      <c r="C4" s="13">
        <f>COUNTIFS('Реєстр'!$D:$D,5,'Реєстр'!$E:$E,2,'Реєстр'!$K:$K,"&lt;&gt;Закритий")</f>
        <v/>
      </c>
      <c r="D4" s="14">
        <f>COUNTIFS('Реєстр'!$D:$D,5,'Реєстр'!$E:$E,3,'Реєстр'!$K:$K,"&lt;&gt;Закритий")</f>
        <v/>
      </c>
      <c r="E4" s="14">
        <f>COUNTIFS('Реєстр'!$D:$D,5,'Реєстр'!$E:$E,4,'Реєстр'!$K:$K,"&lt;&gt;Закритий")</f>
        <v/>
      </c>
      <c r="F4" s="14">
        <f>COUNTIFS('Реєстр'!$D:$D,5,'Реєстр'!$E:$E,5,'Реєстр'!$K:$K,"&lt;&gt;Закритий")</f>
        <v/>
      </c>
    </row>
    <row r="5" ht="34" customHeight="1">
      <c r="A5" s="11" t="n">
        <v>4</v>
      </c>
      <c r="B5" s="12">
        <f>COUNTIFS('Реєстр'!$D:$D,4,'Реєстр'!$E:$E,1,'Реєстр'!$K:$K,"&lt;&gt;Закритий")</f>
        <v/>
      </c>
      <c r="C5" s="13">
        <f>COUNTIFS('Реєстр'!$D:$D,4,'Реєстр'!$E:$E,2,'Реєстр'!$K:$K,"&lt;&gt;Закритий")</f>
        <v/>
      </c>
      <c r="D5" s="13">
        <f>COUNTIFS('Реєстр'!$D:$D,4,'Реєстр'!$E:$E,3,'Реєстр'!$K:$K,"&lt;&gt;Закритий")</f>
        <v/>
      </c>
      <c r="E5" s="14">
        <f>COUNTIFS('Реєстр'!$D:$D,4,'Реєстр'!$E:$E,4,'Реєстр'!$K:$K,"&lt;&gt;Закритий")</f>
        <v/>
      </c>
      <c r="F5" s="14">
        <f>COUNTIFS('Реєстр'!$D:$D,4,'Реєстр'!$E:$E,5,'Реєстр'!$K:$K,"&lt;&gt;Закритий")</f>
        <v/>
      </c>
    </row>
    <row r="6" ht="34" customHeight="1">
      <c r="A6" s="11" t="n">
        <v>3</v>
      </c>
      <c r="B6" s="12">
        <f>COUNTIFS('Реєстр'!$D:$D,3,'Реєстр'!$E:$E,1,'Реєстр'!$K:$K,"&lt;&gt;Закритий")</f>
        <v/>
      </c>
      <c r="C6" s="12">
        <f>COUNTIFS('Реєстр'!$D:$D,3,'Реєстр'!$E:$E,2,'Реєстр'!$K:$K,"&lt;&gt;Закритий")</f>
        <v/>
      </c>
      <c r="D6" s="13">
        <f>COUNTIFS('Реєстр'!$D:$D,3,'Реєстр'!$E:$E,3,'Реєстр'!$K:$K,"&lt;&gt;Закритий")</f>
        <v/>
      </c>
      <c r="E6" s="13">
        <f>COUNTIFS('Реєстр'!$D:$D,3,'Реєстр'!$E:$E,4,'Реєстр'!$K:$K,"&lt;&gt;Закритий")</f>
        <v/>
      </c>
      <c r="F6" s="14">
        <f>COUNTIFS('Реєстр'!$D:$D,3,'Реєстр'!$E:$E,5,'Реєстр'!$K:$K,"&lt;&gt;Закритий")</f>
        <v/>
      </c>
    </row>
    <row r="7" ht="34" customHeight="1">
      <c r="A7" s="11" t="n">
        <v>2</v>
      </c>
      <c r="B7" s="12">
        <f>COUNTIFS('Реєстр'!$D:$D,2,'Реєстр'!$E:$E,1,'Реєстр'!$K:$K,"&lt;&gt;Закритий")</f>
        <v/>
      </c>
      <c r="C7" s="12">
        <f>COUNTIFS('Реєстр'!$D:$D,2,'Реєстр'!$E:$E,2,'Реєстр'!$K:$K,"&lt;&gt;Закритий")</f>
        <v/>
      </c>
      <c r="D7" s="12">
        <f>COUNTIFS('Реєстр'!$D:$D,2,'Реєстр'!$E:$E,3,'Реєстр'!$K:$K,"&lt;&gt;Закритий")</f>
        <v/>
      </c>
      <c r="E7" s="13">
        <f>COUNTIFS('Реєстр'!$D:$D,2,'Реєстр'!$E:$E,4,'Реєстр'!$K:$K,"&lt;&gt;Закритий")</f>
        <v/>
      </c>
      <c r="F7" s="13">
        <f>COUNTIFS('Реєстр'!$D:$D,2,'Реєстр'!$E:$E,5,'Реєстр'!$K:$K,"&lt;&gt;Закритий")</f>
        <v/>
      </c>
    </row>
    <row r="8" ht="34" customHeight="1">
      <c r="A8" s="11" t="n">
        <v>1</v>
      </c>
      <c r="B8" s="12">
        <f>COUNTIFS('Реєстр'!$D:$D,1,'Реєстр'!$E:$E,1,'Реєстр'!$K:$K,"&lt;&gt;Закритий")</f>
        <v/>
      </c>
      <c r="C8" s="12">
        <f>COUNTIFS('Реєстр'!$D:$D,1,'Реєстр'!$E:$E,2,'Реєстр'!$K:$K,"&lt;&gt;Закритий")</f>
        <v/>
      </c>
      <c r="D8" s="12">
        <f>COUNTIFS('Реєстр'!$D:$D,1,'Реєстр'!$E:$E,3,'Реєстр'!$K:$K,"&lt;&gt;Закритий")</f>
        <v/>
      </c>
      <c r="E8" s="12">
        <f>COUNTIFS('Реєстр'!$D:$D,1,'Реєстр'!$E:$E,4,'Реєстр'!$K:$K,"&lt;&gt;Закритий")</f>
        <v/>
      </c>
      <c r="F8" s="12">
        <f>COUNTIFS('Реєстр'!$D:$D,1,'Реєстр'!$E:$E,5,'Реєстр'!$K:$K,"&lt;&gt;Закритий")</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Syntra · syntra.tymko.tech</dc:creator>
  <dc:title xmlns:dc="http://purl.org/dc/elements/1.1/">Реєстр ризиків проєкту</dc:title>
  <dcterms:created xmlns:dcterms="http://purl.org/dc/terms/" xmlns:xsi="http://www.w3.org/2001/XMLSchema-instance" xsi:type="dcterms:W3CDTF">2026-10-15T05:16:29Z</dcterms:created>
  <dcterms:modified xmlns:dcterms="http://purl.org/dc/terms/" xmlns:xsi="http://www.w3.org/2001/XMLSchema-instance" xsi:type="dcterms:W3CDTF">2026-10-15T05:16:29Z</dcterms:modified>
</cp:coreProperties>
</file>